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7A7A1CC4-8588-416B-AFE6-E5DD81B77AB0}" xr6:coauthVersionLast="47" xr6:coauthVersionMax="47" xr10:uidLastSave="{00000000-0000-0000-0000-000000000000}"/>
  <bookViews>
    <workbookView xWindow="-98" yWindow="-98" windowWidth="21795" windowHeight="14595" xr2:uid="{00000000-000D-0000-FFFF-FFFF00000000}"/>
  </bookViews>
  <sheets>
    <sheet name="Rücklag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2" l="1"/>
  <c r="O30" i="2"/>
  <c r="C3" i="2"/>
  <c r="J7" i="2"/>
  <c r="K7" i="2" s="1"/>
  <c r="L7" i="2" s="1"/>
  <c r="M7" i="2" s="1"/>
  <c r="N7" i="2" s="1"/>
  <c r="O7" i="2" s="1"/>
  <c r="H7" i="2"/>
  <c r="C7" i="2"/>
  <c r="J6" i="2"/>
  <c r="H6" i="2"/>
  <c r="C6" i="2"/>
  <c r="A24" i="2"/>
  <c r="A23" i="2"/>
  <c r="A15" i="2"/>
  <c r="A14" i="2"/>
  <c r="C27" i="2"/>
  <c r="D27" i="2" s="1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O28" i="2" s="1"/>
  <c r="A22" i="2"/>
  <c r="A21" i="2"/>
  <c r="A20" i="2"/>
  <c r="A13" i="2"/>
  <c r="A12" i="2"/>
  <c r="A11" i="2"/>
  <c r="A19" i="2"/>
  <c r="A10" i="2"/>
  <c r="C18" i="2"/>
  <c r="D18" i="2" s="1"/>
  <c r="E18" i="2" s="1"/>
  <c r="F18" i="2" s="1"/>
  <c r="G18" i="2" s="1"/>
  <c r="H18" i="2" s="1"/>
  <c r="I18" i="2" s="1"/>
  <c r="C9" i="2"/>
  <c r="J3" i="2"/>
  <c r="K3" i="2" s="1"/>
  <c r="J4" i="2"/>
  <c r="J5" i="2"/>
  <c r="J2" i="2"/>
  <c r="H3" i="2"/>
  <c r="I3" i="2" s="1"/>
  <c r="H4" i="2"/>
  <c r="H5" i="2"/>
  <c r="H2" i="2"/>
  <c r="C5" i="2"/>
  <c r="G28" i="2" l="1"/>
  <c r="H28" i="2"/>
  <c r="E28" i="2"/>
  <c r="I28" i="2"/>
  <c r="J28" i="2"/>
  <c r="K28" i="2"/>
  <c r="L28" i="2"/>
  <c r="M28" i="2"/>
  <c r="C28" i="2"/>
  <c r="N28" i="2"/>
  <c r="D28" i="2"/>
  <c r="F28" i="2"/>
  <c r="I6" i="2"/>
  <c r="D23" i="2" s="1"/>
  <c r="I7" i="2"/>
  <c r="E24" i="2" s="1"/>
  <c r="D24" i="2"/>
  <c r="I5" i="2"/>
  <c r="B22" i="2" s="1"/>
  <c r="I2" i="2"/>
  <c r="E19" i="2" s="1"/>
  <c r="I4" i="2"/>
  <c r="C21" i="2" s="1"/>
  <c r="B21" i="2"/>
  <c r="I20" i="2"/>
  <c r="B20" i="2"/>
  <c r="C20" i="2"/>
  <c r="D20" i="2"/>
  <c r="E20" i="2"/>
  <c r="F20" i="2"/>
  <c r="G20" i="2"/>
  <c r="H20" i="2"/>
  <c r="K6" i="2"/>
  <c r="L6" i="2" s="1"/>
  <c r="M6" i="2" s="1"/>
  <c r="N6" i="2" s="1"/>
  <c r="O6" i="2" s="1"/>
  <c r="B14" i="2"/>
  <c r="K2" i="2"/>
  <c r="L2" i="2" s="1"/>
  <c r="M2" i="2" s="1"/>
  <c r="N2" i="2" s="1"/>
  <c r="O2" i="2" s="1"/>
  <c r="B15" i="2"/>
  <c r="C15" i="2"/>
  <c r="K4" i="2"/>
  <c r="L4" i="2" s="1"/>
  <c r="M4" i="2" s="1"/>
  <c r="N4" i="2" s="1"/>
  <c r="O4" i="2" s="1"/>
  <c r="C12" i="2"/>
  <c r="L3" i="2"/>
  <c r="D9" i="2"/>
  <c r="K5" i="2"/>
  <c r="J18" i="2"/>
  <c r="J20" i="2" s="1"/>
  <c r="B10" i="2" l="1"/>
  <c r="B12" i="2"/>
  <c r="C23" i="2"/>
  <c r="B23" i="2"/>
  <c r="G23" i="2"/>
  <c r="F23" i="2"/>
  <c r="E23" i="2"/>
  <c r="I23" i="2"/>
  <c r="H23" i="2"/>
  <c r="F24" i="2"/>
  <c r="D22" i="2"/>
  <c r="E21" i="2"/>
  <c r="J23" i="2"/>
  <c r="D21" i="2"/>
  <c r="C10" i="2"/>
  <c r="F22" i="2"/>
  <c r="B24" i="2"/>
  <c r="J24" i="2"/>
  <c r="C24" i="2"/>
  <c r="H24" i="2"/>
  <c r="I24" i="2"/>
  <c r="G24" i="2"/>
  <c r="C22" i="2"/>
  <c r="J22" i="2"/>
  <c r="H22" i="2"/>
  <c r="I22" i="2"/>
  <c r="E22" i="2"/>
  <c r="G22" i="2"/>
  <c r="C19" i="2"/>
  <c r="B19" i="2"/>
  <c r="J19" i="2"/>
  <c r="H19" i="2"/>
  <c r="F19" i="2"/>
  <c r="I19" i="2"/>
  <c r="G19" i="2"/>
  <c r="D19" i="2"/>
  <c r="J21" i="2"/>
  <c r="I21" i="2"/>
  <c r="H21" i="2"/>
  <c r="G21" i="2"/>
  <c r="F21" i="2"/>
  <c r="L5" i="2"/>
  <c r="D12" i="2"/>
  <c r="D15" i="2"/>
  <c r="D10" i="2"/>
  <c r="D14" i="2"/>
  <c r="M3" i="2"/>
  <c r="N3" i="2" s="1"/>
  <c r="O3" i="2" s="1"/>
  <c r="C11" i="2"/>
  <c r="C14" i="2"/>
  <c r="E9" i="2"/>
  <c r="K18" i="2"/>
  <c r="K19" i="2" s="1"/>
  <c r="B25" i="2" l="1"/>
  <c r="D25" i="2"/>
  <c r="B11" i="2"/>
  <c r="K21" i="2"/>
  <c r="K23" i="2"/>
  <c r="E25" i="2"/>
  <c r="C25" i="2"/>
  <c r="G25" i="2"/>
  <c r="I25" i="2"/>
  <c r="F25" i="2"/>
  <c r="K20" i="2"/>
  <c r="K22" i="2"/>
  <c r="K24" i="2"/>
  <c r="H25" i="2"/>
  <c r="E12" i="2"/>
  <c r="E15" i="2"/>
  <c r="E11" i="2"/>
  <c r="E10" i="2"/>
  <c r="E14" i="2"/>
  <c r="M5" i="2"/>
  <c r="L18" i="2"/>
  <c r="D11" i="2"/>
  <c r="J25" i="2"/>
  <c r="F9" i="2"/>
  <c r="M18" i="2" l="1"/>
  <c r="N18" i="2" s="1"/>
  <c r="O18" i="2" s="1"/>
  <c r="L22" i="2"/>
  <c r="L23" i="2"/>
  <c r="L20" i="2"/>
  <c r="L21" i="2"/>
  <c r="L19" i="2"/>
  <c r="L24" i="2"/>
  <c r="F15" i="2"/>
  <c r="F11" i="2"/>
  <c r="F10" i="2"/>
  <c r="F14" i="2"/>
  <c r="F12" i="2"/>
  <c r="N5" i="2"/>
  <c r="K25" i="2"/>
  <c r="G9" i="2"/>
  <c r="L25" i="2" l="1"/>
  <c r="O22" i="2"/>
  <c r="O20" i="2"/>
  <c r="O24" i="2"/>
  <c r="O23" i="2"/>
  <c r="O21" i="2"/>
  <c r="O19" i="2"/>
  <c r="N23" i="2"/>
  <c r="N20" i="2"/>
  <c r="N21" i="2"/>
  <c r="N24" i="2"/>
  <c r="N22" i="2"/>
  <c r="N19" i="2"/>
  <c r="M20" i="2"/>
  <c r="M23" i="2"/>
  <c r="M21" i="2"/>
  <c r="M22" i="2"/>
  <c r="M19" i="2"/>
  <c r="M24" i="2"/>
  <c r="G15" i="2"/>
  <c r="G11" i="2"/>
  <c r="G10" i="2"/>
  <c r="G14" i="2"/>
  <c r="G12" i="2"/>
  <c r="O5" i="2"/>
  <c r="F13" i="2" s="1"/>
  <c r="F16" i="2" s="1"/>
  <c r="F29" i="2" s="1"/>
  <c r="C13" i="2"/>
  <c r="C16" i="2" s="1"/>
  <c r="C29" i="2" s="1"/>
  <c r="H9" i="2"/>
  <c r="M25" i="2" l="1"/>
  <c r="N25" i="2"/>
  <c r="H15" i="2"/>
  <c r="H11" i="2"/>
  <c r="H10" i="2"/>
  <c r="H13" i="2"/>
  <c r="H14" i="2"/>
  <c r="H12" i="2"/>
  <c r="B13" i="2"/>
  <c r="B16" i="2" s="1"/>
  <c r="B29" i="2" s="1"/>
  <c r="B30" i="2" s="1"/>
  <c r="B32" i="2" s="1"/>
  <c r="D13" i="2"/>
  <c r="D16" i="2" s="1"/>
  <c r="D29" i="2" s="1"/>
  <c r="E13" i="2"/>
  <c r="E16" i="2" s="1"/>
  <c r="E29" i="2" s="1"/>
  <c r="G13" i="2"/>
  <c r="G16" i="2" s="1"/>
  <c r="G29" i="2" s="1"/>
  <c r="O25" i="2"/>
  <c r="I9" i="2"/>
  <c r="D30" i="2" l="1"/>
  <c r="F30" i="2"/>
  <c r="E30" i="2"/>
  <c r="C30" i="2"/>
  <c r="C32" i="2" s="1"/>
  <c r="I15" i="2"/>
  <c r="I11" i="2"/>
  <c r="I14" i="2"/>
  <c r="I10" i="2"/>
  <c r="I13" i="2"/>
  <c r="I12" i="2"/>
  <c r="J9" i="2"/>
  <c r="H16" i="2"/>
  <c r="H29" i="2" s="1"/>
  <c r="D32" i="2" l="1"/>
  <c r="E32" i="2" s="1"/>
  <c r="F32" i="2" s="1"/>
  <c r="G30" i="2"/>
  <c r="J14" i="2"/>
  <c r="J10" i="2"/>
  <c r="J13" i="2"/>
  <c r="J11" i="2"/>
  <c r="J12" i="2"/>
  <c r="J15" i="2"/>
  <c r="K9" i="2"/>
  <c r="I16" i="2"/>
  <c r="I29" i="2" s="1"/>
  <c r="G32" i="2" l="1"/>
  <c r="H30" i="2"/>
  <c r="H32" i="2" s="1"/>
  <c r="K14" i="2"/>
  <c r="K10" i="2"/>
  <c r="K12" i="2"/>
  <c r="K13" i="2"/>
  <c r="K11" i="2"/>
  <c r="K15" i="2"/>
  <c r="L9" i="2"/>
  <c r="J16" i="2"/>
  <c r="J29" i="2" s="1"/>
  <c r="I30" i="2" l="1"/>
  <c r="I32" i="2" s="1"/>
  <c r="L14" i="2"/>
  <c r="L10" i="2"/>
  <c r="L12" i="2"/>
  <c r="L13" i="2"/>
  <c r="L11" i="2"/>
  <c r="L15" i="2"/>
  <c r="M9" i="2"/>
  <c r="K16" i="2"/>
  <c r="K29" i="2" s="1"/>
  <c r="J30" i="2" l="1"/>
  <c r="J32" i="2" s="1"/>
  <c r="M14" i="2"/>
  <c r="M10" i="2"/>
  <c r="M12" i="2"/>
  <c r="M13" i="2"/>
  <c r="M11" i="2"/>
  <c r="M15" i="2"/>
  <c r="N9" i="2"/>
  <c r="L16" i="2"/>
  <c r="L29" i="2" s="1"/>
  <c r="K30" i="2" l="1"/>
  <c r="K32" i="2" s="1"/>
  <c r="N12" i="2"/>
  <c r="N13" i="2"/>
  <c r="N11" i="2"/>
  <c r="N14" i="2"/>
  <c r="N15" i="2"/>
  <c r="N10" i="2"/>
  <c r="O9" i="2"/>
  <c r="M16" i="2"/>
  <c r="M29" i="2" s="1"/>
  <c r="L30" i="2" l="1"/>
  <c r="L32" i="2" s="1"/>
  <c r="O12" i="2"/>
  <c r="O13" i="2"/>
  <c r="O15" i="2"/>
  <c r="O11" i="2"/>
  <c r="O14" i="2"/>
  <c r="O10" i="2"/>
  <c r="N16" i="2"/>
  <c r="N29" i="2" s="1"/>
  <c r="M30" i="2" s="1"/>
  <c r="M32" i="2" l="1"/>
  <c r="O16" i="2"/>
  <c r="O29" i="2" s="1"/>
  <c r="N30" i="2" l="1"/>
  <c r="N32" i="2" s="1"/>
  <c r="O32" i="2" s="1"/>
</calcChain>
</file>

<file path=xl/sharedStrings.xml><?xml version="1.0" encoding="utf-8"?>
<sst xmlns="http://schemas.openxmlformats.org/spreadsheetml/2006/main" count="37" uniqueCount="35">
  <si>
    <t>Summe</t>
  </si>
  <si>
    <t>Asset</t>
  </si>
  <si>
    <t>Dach</t>
  </si>
  <si>
    <t>Heizung</t>
  </si>
  <si>
    <t>Fahrstuhl</t>
  </si>
  <si>
    <t>Sanierung</t>
  </si>
  <si>
    <t>avrg Rep</t>
  </si>
  <si>
    <t>MTBF</t>
  </si>
  <si>
    <t>Jahr Ansch</t>
  </si>
  <si>
    <t>Rep</t>
  </si>
  <si>
    <t>J Rep 1</t>
  </si>
  <si>
    <t>J Rep 2</t>
  </si>
  <si>
    <t>J Rep 3</t>
  </si>
  <si>
    <t>J Rep 4</t>
  </si>
  <si>
    <t>Jahr</t>
  </si>
  <si>
    <t>J Rep 5</t>
  </si>
  <si>
    <t>J Rep 6</t>
  </si>
  <si>
    <t>Sanier 1</t>
  </si>
  <si>
    <t>Sanier 2</t>
  </si>
  <si>
    <t>Rücklage FC</t>
  </si>
  <si>
    <t>Alter Gebäude</t>
  </si>
  <si>
    <t>Sonderumlagen</t>
  </si>
  <si>
    <t>uU Notwendigkeit von Sonderumlagen</t>
  </si>
  <si>
    <t>letzte Rep</t>
  </si>
  <si>
    <t>Lebensdauer</t>
  </si>
  <si>
    <t>Konzept Rücklage</t>
  </si>
  <si>
    <t>Repartur + Sanierung</t>
  </si>
  <si>
    <t>Gleitend Mittel 3 Jahre</t>
  </si>
  <si>
    <t>Tor 1</t>
  </si>
  <si>
    <t>Tor 2</t>
  </si>
  <si>
    <t>Tor 3</t>
  </si>
  <si>
    <t>Abschmelzen &amp; Halten auf Niveau 40 TEUR</t>
  </si>
  <si>
    <t>Nachführen auf min. 20 TEUR</t>
  </si>
  <si>
    <t>Auffüllen auf 30 TEUR</t>
  </si>
  <si>
    <t>Zuführung Rücklage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</si>
</sst>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3" xfId="0" applyBorder="1"/>
    <xf numFmtId="0" fontId="0" fillId="0" borderId="2" xfId="0" applyBorder="1"/>
    <xf numFmtId="3" fontId="0" fillId="0" borderId="0" xfId="0" applyNumberFormat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0" xfId="0" applyNumberFormat="1"/>
    <xf numFmtId="1" fontId="0" fillId="0" borderId="3" xfId="0" applyNumberFormat="1" applyBorder="1" applyAlignment="1">
      <alignment horizontal="right"/>
    </xf>
    <xf numFmtId="1" fontId="0" fillId="0" borderId="2" xfId="0" applyNumberFormat="1" applyBorder="1"/>
    <xf numFmtId="1" fontId="0" fillId="0" borderId="1" xfId="0" applyNumberFormat="1" applyBorder="1"/>
    <xf numFmtId="1" fontId="0" fillId="0" borderId="3" xfId="0" applyNumberFormat="1" applyBorder="1"/>
    <xf numFmtId="0" fontId="0" fillId="2" borderId="1" xfId="0" applyFill="1" applyBorder="1" applyAlignment="1">
      <alignment horizontal="right"/>
    </xf>
    <xf numFmtId="1" fontId="0" fillId="2" borderId="0" xfId="0" applyNumberFormat="1" applyFill="1"/>
    <xf numFmtId="0" fontId="0" fillId="3" borderId="1" xfId="0" applyFill="1" applyBorder="1" applyAlignment="1">
      <alignment horizontal="right"/>
    </xf>
    <xf numFmtId="1" fontId="0" fillId="3" borderId="0" xfId="0" applyNumberFormat="1" applyFill="1"/>
    <xf numFmtId="1" fontId="2" fillId="0" borderId="2" xfId="0" applyNumberFormat="1" applyFont="1" applyBorder="1"/>
    <xf numFmtId="1" fontId="2" fillId="0" borderId="0" xfId="0" applyNumberFormat="1" applyFont="1"/>
    <xf numFmtId="3" fontId="0" fillId="3" borderId="5" xfId="0" applyNumberFormat="1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3" fontId="0" fillId="3" borderId="7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" fontId="0" fillId="5" borderId="4" xfId="0" applyNumberFormat="1" applyFill="1" applyBorder="1" applyAlignment="1">
      <alignment horizontal="center"/>
    </xf>
    <xf numFmtId="1" fontId="0" fillId="5" borderId="6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C711-4606-47FD-BD76-E24CAD05401B}">
  <dimension ref="A1:O34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G1"/>
    </sheetView>
  </sheetViews>
  <sheetFormatPr baseColWidth="10" defaultRowHeight="14.25" outlineLevelRow="1" x14ac:dyDescent="0.45"/>
  <cols>
    <col min="1" max="1" width="20.3984375" customWidth="1"/>
    <col min="2" max="5" width="10.73046875" style="3"/>
    <col min="6" max="7" width="10.73046875" style="7"/>
  </cols>
  <sheetData>
    <row r="1" spans="1:15" x14ac:dyDescent="0.45">
      <c r="A1" s="1" t="s">
        <v>1</v>
      </c>
      <c r="B1" s="5" t="s">
        <v>5</v>
      </c>
      <c r="C1" s="5" t="s">
        <v>6</v>
      </c>
      <c r="D1" s="5" t="s">
        <v>7</v>
      </c>
      <c r="E1" s="5" t="s">
        <v>24</v>
      </c>
      <c r="F1" s="6" t="s">
        <v>8</v>
      </c>
      <c r="G1" s="8" t="s">
        <v>23</v>
      </c>
      <c r="H1" s="12" t="s">
        <v>17</v>
      </c>
      <c r="I1" s="12" t="s">
        <v>18</v>
      </c>
      <c r="J1" s="14" t="s">
        <v>10</v>
      </c>
      <c r="K1" s="14" t="s">
        <v>11</v>
      </c>
      <c r="L1" s="14" t="s">
        <v>12</v>
      </c>
      <c r="M1" s="14" t="s">
        <v>13</v>
      </c>
      <c r="N1" s="14" t="s">
        <v>15</v>
      </c>
      <c r="O1" s="14" t="s">
        <v>16</v>
      </c>
    </row>
    <row r="2" spans="1:15" x14ac:dyDescent="0.45">
      <c r="A2" s="2" t="s">
        <v>2</v>
      </c>
      <c r="B2" s="3">
        <v>300000</v>
      </c>
      <c r="C2" s="3">
        <v>8000</v>
      </c>
      <c r="D2" s="3">
        <v>6</v>
      </c>
      <c r="E2" s="3">
        <v>35</v>
      </c>
      <c r="F2" s="7">
        <v>2008</v>
      </c>
      <c r="G2" s="9">
        <v>2022</v>
      </c>
      <c r="H2" s="13">
        <f>F2+E2</f>
        <v>2043</v>
      </c>
      <c r="I2" s="13">
        <f>H2+E2</f>
        <v>2078</v>
      </c>
      <c r="J2" s="15">
        <f t="shared" ref="J2:J7" si="0">G2+D2</f>
        <v>2028</v>
      </c>
      <c r="K2" s="15">
        <f>J2+$D2</f>
        <v>2034</v>
      </c>
      <c r="L2" s="15">
        <f>K2+$D2</f>
        <v>2040</v>
      </c>
      <c r="M2" s="15">
        <f>L2+$D2</f>
        <v>2046</v>
      </c>
      <c r="N2" s="15">
        <f>M2+$D2</f>
        <v>2052</v>
      </c>
      <c r="O2" s="15">
        <f t="shared" ref="O2" si="1">N2+$D2</f>
        <v>2058</v>
      </c>
    </row>
    <row r="3" spans="1:15" x14ac:dyDescent="0.45">
      <c r="A3" s="2" t="s">
        <v>3</v>
      </c>
      <c r="B3" s="3">
        <v>30000</v>
      </c>
      <c r="C3" s="3">
        <f>B3*0.05</f>
        <v>1500</v>
      </c>
      <c r="D3" s="3">
        <v>3</v>
      </c>
      <c r="E3" s="3">
        <v>27</v>
      </c>
      <c r="F3" s="7">
        <v>2008</v>
      </c>
      <c r="G3" s="9">
        <v>2025</v>
      </c>
      <c r="H3" s="13">
        <f t="shared" ref="H3:H5" si="2">F3+E3</f>
        <v>2035</v>
      </c>
      <c r="I3" s="13">
        <f t="shared" ref="I3:I7" si="3">H3+E3</f>
        <v>2062</v>
      </c>
      <c r="J3" s="15">
        <f t="shared" si="0"/>
        <v>2028</v>
      </c>
      <c r="K3" s="15">
        <f t="shared" ref="K3:L7" si="4">J3+$D3</f>
        <v>2031</v>
      </c>
      <c r="L3" s="15">
        <f t="shared" si="4"/>
        <v>2034</v>
      </c>
      <c r="M3" s="15">
        <f t="shared" ref="M3:N3" si="5">L3+$D3</f>
        <v>2037</v>
      </c>
      <c r="N3" s="15">
        <f t="shared" si="5"/>
        <v>2040</v>
      </c>
      <c r="O3" s="15">
        <f t="shared" ref="O3" si="6">N3+$D3</f>
        <v>2043</v>
      </c>
    </row>
    <row r="4" spans="1:15" x14ac:dyDescent="0.45">
      <c r="A4" s="2" t="s">
        <v>4</v>
      </c>
      <c r="B4" s="3">
        <v>30000</v>
      </c>
      <c r="C4" s="3">
        <v>4000</v>
      </c>
      <c r="D4" s="3">
        <v>5</v>
      </c>
      <c r="E4" s="3">
        <v>25</v>
      </c>
      <c r="F4" s="7">
        <v>2008</v>
      </c>
      <c r="G4" s="9">
        <v>2025</v>
      </c>
      <c r="H4" s="13">
        <f t="shared" si="2"/>
        <v>2033</v>
      </c>
      <c r="I4" s="13">
        <f t="shared" si="3"/>
        <v>2058</v>
      </c>
      <c r="J4" s="15">
        <f t="shared" si="0"/>
        <v>2030</v>
      </c>
      <c r="K4" s="15">
        <f t="shared" si="4"/>
        <v>2035</v>
      </c>
      <c r="L4" s="15">
        <f t="shared" si="4"/>
        <v>2040</v>
      </c>
      <c r="M4" s="15">
        <f t="shared" ref="M4:N4" si="7">L4+$D4</f>
        <v>2045</v>
      </c>
      <c r="N4" s="15">
        <f t="shared" si="7"/>
        <v>2050</v>
      </c>
      <c r="O4" s="15">
        <f t="shared" ref="O4" si="8">N4+$D4</f>
        <v>2055</v>
      </c>
    </row>
    <row r="5" spans="1:15" x14ac:dyDescent="0.45">
      <c r="A5" s="2" t="s">
        <v>28</v>
      </c>
      <c r="B5" s="3">
        <v>12000</v>
      </c>
      <c r="C5" s="3">
        <f t="shared" ref="C5:C7" si="9">B5*0.2</f>
        <v>2400</v>
      </c>
      <c r="D5" s="3">
        <v>3</v>
      </c>
      <c r="E5" s="3">
        <v>25</v>
      </c>
      <c r="F5" s="7">
        <v>2008</v>
      </c>
      <c r="G5" s="9">
        <v>2025</v>
      </c>
      <c r="H5" s="13">
        <f t="shared" si="2"/>
        <v>2033</v>
      </c>
      <c r="I5" s="13">
        <f t="shared" si="3"/>
        <v>2058</v>
      </c>
      <c r="J5" s="15">
        <f t="shared" si="0"/>
        <v>2028</v>
      </c>
      <c r="K5" s="15">
        <f t="shared" si="4"/>
        <v>2031</v>
      </c>
      <c r="L5" s="15">
        <f t="shared" si="4"/>
        <v>2034</v>
      </c>
      <c r="M5" s="15">
        <f t="shared" ref="M5:N7" si="10">L5+$D5</f>
        <v>2037</v>
      </c>
      <c r="N5" s="15">
        <f t="shared" si="10"/>
        <v>2040</v>
      </c>
      <c r="O5" s="15">
        <f t="shared" ref="O5" si="11">N5+$D5</f>
        <v>2043</v>
      </c>
    </row>
    <row r="6" spans="1:15" x14ac:dyDescent="0.45">
      <c r="A6" s="2" t="s">
        <v>29</v>
      </c>
      <c r="B6" s="3">
        <v>12000</v>
      </c>
      <c r="C6" s="3">
        <f t="shared" si="9"/>
        <v>2400</v>
      </c>
      <c r="D6" s="3">
        <v>6</v>
      </c>
      <c r="E6" s="3">
        <v>30</v>
      </c>
      <c r="F6" s="7">
        <v>2008</v>
      </c>
      <c r="G6" s="9">
        <v>2019</v>
      </c>
      <c r="H6" s="13">
        <f t="shared" ref="H6:H7" si="12">F6+E6</f>
        <v>2038</v>
      </c>
      <c r="I6" s="13">
        <f t="shared" si="3"/>
        <v>2068</v>
      </c>
      <c r="J6" s="15">
        <f t="shared" si="0"/>
        <v>2025</v>
      </c>
      <c r="K6" s="15">
        <f t="shared" si="4"/>
        <v>2031</v>
      </c>
      <c r="L6" s="15">
        <f t="shared" si="4"/>
        <v>2037</v>
      </c>
      <c r="M6" s="15">
        <f t="shared" si="10"/>
        <v>2043</v>
      </c>
      <c r="N6" s="15">
        <f t="shared" si="10"/>
        <v>2049</v>
      </c>
      <c r="O6" s="15">
        <f t="shared" ref="O6" si="13">N6+$D6</f>
        <v>2055</v>
      </c>
    </row>
    <row r="7" spans="1:15" x14ac:dyDescent="0.45">
      <c r="A7" s="2" t="s">
        <v>30</v>
      </c>
      <c r="B7" s="3">
        <v>12000</v>
      </c>
      <c r="C7" s="3">
        <f t="shared" si="9"/>
        <v>2400</v>
      </c>
      <c r="D7" s="3">
        <v>7</v>
      </c>
      <c r="E7" s="3">
        <v>34</v>
      </c>
      <c r="F7" s="7">
        <v>2008</v>
      </c>
      <c r="G7" s="9">
        <v>2008</v>
      </c>
      <c r="H7" s="13">
        <f t="shared" si="12"/>
        <v>2042</v>
      </c>
      <c r="I7" s="13">
        <f t="shared" si="3"/>
        <v>2076</v>
      </c>
      <c r="J7" s="15">
        <f t="shared" si="0"/>
        <v>2015</v>
      </c>
      <c r="K7" s="15">
        <f t="shared" si="4"/>
        <v>2022</v>
      </c>
      <c r="L7" s="15">
        <f t="shared" si="4"/>
        <v>2029</v>
      </c>
      <c r="M7" s="15">
        <f t="shared" si="10"/>
        <v>2036</v>
      </c>
      <c r="N7" s="15">
        <f t="shared" si="10"/>
        <v>2043</v>
      </c>
      <c r="O7" s="15">
        <f t="shared" ref="O7" si="14">N7+$D7</f>
        <v>2050</v>
      </c>
    </row>
    <row r="9" spans="1:15" s="7" customFormat="1" x14ac:dyDescent="0.45">
      <c r="A9" s="11" t="s">
        <v>9</v>
      </c>
      <c r="B9" s="10">
        <v>2026</v>
      </c>
      <c r="C9" s="10">
        <f>B9+1</f>
        <v>2027</v>
      </c>
      <c r="D9" s="10">
        <f t="shared" ref="D9:I9" si="15">C9+1</f>
        <v>2028</v>
      </c>
      <c r="E9" s="10">
        <f t="shared" si="15"/>
        <v>2029</v>
      </c>
      <c r="F9" s="10">
        <f t="shared" si="15"/>
        <v>2030</v>
      </c>
      <c r="G9" s="10">
        <f t="shared" si="15"/>
        <v>2031</v>
      </c>
      <c r="H9" s="10">
        <f t="shared" si="15"/>
        <v>2032</v>
      </c>
      <c r="I9" s="10">
        <f t="shared" si="15"/>
        <v>2033</v>
      </c>
      <c r="J9" s="10">
        <f t="shared" ref="J9:M9" si="16">I9+1</f>
        <v>2034</v>
      </c>
      <c r="K9" s="10">
        <f t="shared" si="16"/>
        <v>2035</v>
      </c>
      <c r="L9" s="10">
        <f t="shared" si="16"/>
        <v>2036</v>
      </c>
      <c r="M9" s="10">
        <f t="shared" si="16"/>
        <v>2037</v>
      </c>
      <c r="N9" s="10">
        <f t="shared" ref="N9:O9" si="17">M9+1</f>
        <v>2038</v>
      </c>
      <c r="O9" s="10">
        <f t="shared" si="17"/>
        <v>2039</v>
      </c>
    </row>
    <row r="10" spans="1:15" outlineLevel="1" x14ac:dyDescent="0.45">
      <c r="A10" s="2" t="str">
        <f t="shared" ref="A10:A15" si="18">A2</f>
        <v>Dach</v>
      </c>
      <c r="B10" s="3">
        <f t="shared" ref="B10:O10" si="19">IF(COUNTIF($J2:$P2,B$9)&gt;0,$C2,0)</f>
        <v>0</v>
      </c>
      <c r="C10" s="3">
        <f t="shared" si="19"/>
        <v>0</v>
      </c>
      <c r="D10" s="3">
        <f t="shared" si="19"/>
        <v>8000</v>
      </c>
      <c r="E10" s="3">
        <f t="shared" si="19"/>
        <v>0</v>
      </c>
      <c r="F10" s="3">
        <f t="shared" si="19"/>
        <v>0</v>
      </c>
      <c r="G10" s="3">
        <f t="shared" si="19"/>
        <v>0</v>
      </c>
      <c r="H10" s="3">
        <f t="shared" si="19"/>
        <v>0</v>
      </c>
      <c r="I10" s="3">
        <f t="shared" si="19"/>
        <v>0</v>
      </c>
      <c r="J10" s="3">
        <f t="shared" si="19"/>
        <v>8000</v>
      </c>
      <c r="K10" s="3">
        <f t="shared" si="19"/>
        <v>0</v>
      </c>
      <c r="L10" s="3">
        <f t="shared" si="19"/>
        <v>0</v>
      </c>
      <c r="M10" s="3">
        <f t="shared" si="19"/>
        <v>0</v>
      </c>
      <c r="N10" s="3">
        <f t="shared" si="19"/>
        <v>0</v>
      </c>
      <c r="O10" s="3">
        <f t="shared" si="19"/>
        <v>0</v>
      </c>
    </row>
    <row r="11" spans="1:15" outlineLevel="1" x14ac:dyDescent="0.45">
      <c r="A11" s="2" t="str">
        <f t="shared" si="18"/>
        <v>Heizung</v>
      </c>
      <c r="B11" s="3">
        <f t="shared" ref="B11:O11" si="20">IF(COUNTIF($J3:$P3,B$9)&gt;0,$C3,0)</f>
        <v>0</v>
      </c>
      <c r="C11" s="3">
        <f t="shared" si="20"/>
        <v>0</v>
      </c>
      <c r="D11" s="3">
        <f t="shared" si="20"/>
        <v>1500</v>
      </c>
      <c r="E11" s="3">
        <f t="shared" si="20"/>
        <v>0</v>
      </c>
      <c r="F11" s="3">
        <f t="shared" si="20"/>
        <v>0</v>
      </c>
      <c r="G11" s="3">
        <f t="shared" si="20"/>
        <v>1500</v>
      </c>
      <c r="H11" s="3">
        <f t="shared" si="20"/>
        <v>0</v>
      </c>
      <c r="I11" s="3">
        <f t="shared" si="20"/>
        <v>0</v>
      </c>
      <c r="J11" s="3">
        <f t="shared" si="20"/>
        <v>1500</v>
      </c>
      <c r="K11" s="3">
        <f t="shared" si="20"/>
        <v>0</v>
      </c>
      <c r="L11" s="3">
        <f t="shared" si="20"/>
        <v>0</v>
      </c>
      <c r="M11" s="3">
        <f t="shared" si="20"/>
        <v>1500</v>
      </c>
      <c r="N11" s="3">
        <f t="shared" si="20"/>
        <v>0</v>
      </c>
      <c r="O11" s="3">
        <f t="shared" si="20"/>
        <v>0</v>
      </c>
    </row>
    <row r="12" spans="1:15" outlineLevel="1" x14ac:dyDescent="0.45">
      <c r="A12" s="2" t="str">
        <f t="shared" si="18"/>
        <v>Fahrstuhl</v>
      </c>
      <c r="B12" s="3">
        <f t="shared" ref="B12:O12" si="21">IF(COUNTIF($J4:$P4,B$9)&gt;0,$C4,0)</f>
        <v>0</v>
      </c>
      <c r="C12" s="3">
        <f t="shared" si="21"/>
        <v>0</v>
      </c>
      <c r="D12" s="3">
        <f t="shared" si="21"/>
        <v>0</v>
      </c>
      <c r="E12" s="3">
        <f t="shared" si="21"/>
        <v>0</v>
      </c>
      <c r="F12" s="3">
        <f t="shared" si="21"/>
        <v>4000</v>
      </c>
      <c r="G12" s="3">
        <f t="shared" si="21"/>
        <v>0</v>
      </c>
      <c r="H12" s="3">
        <f t="shared" si="21"/>
        <v>0</v>
      </c>
      <c r="I12" s="3">
        <f t="shared" si="21"/>
        <v>0</v>
      </c>
      <c r="J12" s="3">
        <f t="shared" si="21"/>
        <v>0</v>
      </c>
      <c r="K12" s="3">
        <f t="shared" si="21"/>
        <v>4000</v>
      </c>
      <c r="L12" s="3">
        <f t="shared" si="21"/>
        <v>0</v>
      </c>
      <c r="M12" s="3">
        <f t="shared" si="21"/>
        <v>0</v>
      </c>
      <c r="N12" s="3">
        <f t="shared" si="21"/>
        <v>0</v>
      </c>
      <c r="O12" s="3">
        <f t="shared" si="21"/>
        <v>0</v>
      </c>
    </row>
    <row r="13" spans="1:15" outlineLevel="1" x14ac:dyDescent="0.45">
      <c r="A13" s="2" t="str">
        <f t="shared" si="18"/>
        <v>Tor 1</v>
      </c>
      <c r="B13" s="3">
        <f t="shared" ref="B13:O13" si="22">IF(COUNTIF($J5:$P5,B$9)&gt;0,$C5,0)</f>
        <v>0</v>
      </c>
      <c r="C13" s="3">
        <f t="shared" si="22"/>
        <v>0</v>
      </c>
      <c r="D13" s="3">
        <f t="shared" si="22"/>
        <v>2400</v>
      </c>
      <c r="E13" s="3">
        <f t="shared" si="22"/>
        <v>0</v>
      </c>
      <c r="F13" s="3">
        <f t="shared" si="22"/>
        <v>0</v>
      </c>
      <c r="G13" s="3">
        <f t="shared" si="22"/>
        <v>2400</v>
      </c>
      <c r="H13" s="3">
        <f t="shared" si="22"/>
        <v>0</v>
      </c>
      <c r="I13" s="3">
        <f t="shared" si="22"/>
        <v>0</v>
      </c>
      <c r="J13" s="3">
        <f t="shared" si="22"/>
        <v>2400</v>
      </c>
      <c r="K13" s="3">
        <f t="shared" si="22"/>
        <v>0</v>
      </c>
      <c r="L13" s="3">
        <f t="shared" si="22"/>
        <v>0</v>
      </c>
      <c r="M13" s="3">
        <f t="shared" si="22"/>
        <v>2400</v>
      </c>
      <c r="N13" s="3">
        <f t="shared" si="22"/>
        <v>0</v>
      </c>
      <c r="O13" s="3">
        <f t="shared" si="22"/>
        <v>0</v>
      </c>
    </row>
    <row r="14" spans="1:15" outlineLevel="1" x14ac:dyDescent="0.45">
      <c r="A14" s="2" t="str">
        <f t="shared" si="18"/>
        <v>Tor 2</v>
      </c>
      <c r="B14" s="3">
        <f t="shared" ref="B14:O14" si="23">IF(COUNTIF($J6:$P6,B$9)&gt;0,$C6,0)</f>
        <v>0</v>
      </c>
      <c r="C14" s="3">
        <f t="shared" si="23"/>
        <v>0</v>
      </c>
      <c r="D14" s="3">
        <f t="shared" si="23"/>
        <v>0</v>
      </c>
      <c r="E14" s="3">
        <f t="shared" si="23"/>
        <v>0</v>
      </c>
      <c r="F14" s="3">
        <f t="shared" si="23"/>
        <v>0</v>
      </c>
      <c r="G14" s="3">
        <f t="shared" si="23"/>
        <v>2400</v>
      </c>
      <c r="H14" s="3">
        <f t="shared" si="23"/>
        <v>0</v>
      </c>
      <c r="I14" s="3">
        <f t="shared" si="23"/>
        <v>0</v>
      </c>
      <c r="J14" s="3">
        <f t="shared" si="23"/>
        <v>0</v>
      </c>
      <c r="K14" s="3">
        <f t="shared" si="23"/>
        <v>0</v>
      </c>
      <c r="L14" s="3">
        <f t="shared" si="23"/>
        <v>0</v>
      </c>
      <c r="M14" s="3">
        <f t="shared" si="23"/>
        <v>2400</v>
      </c>
      <c r="N14" s="3">
        <f t="shared" si="23"/>
        <v>0</v>
      </c>
      <c r="O14" s="3">
        <f t="shared" si="23"/>
        <v>0</v>
      </c>
    </row>
    <row r="15" spans="1:15" outlineLevel="1" x14ac:dyDescent="0.45">
      <c r="A15" s="1" t="str">
        <f t="shared" si="18"/>
        <v>Tor 3</v>
      </c>
      <c r="B15" s="4">
        <f t="shared" ref="B15:O15" si="24">IF(COUNTIF($J7:$P7,B$9)&gt;0,$C7,0)</f>
        <v>0</v>
      </c>
      <c r="C15" s="4">
        <f t="shared" si="24"/>
        <v>0</v>
      </c>
      <c r="D15" s="4">
        <f t="shared" si="24"/>
        <v>0</v>
      </c>
      <c r="E15" s="4">
        <f t="shared" si="24"/>
        <v>2400</v>
      </c>
      <c r="F15" s="4">
        <f t="shared" si="24"/>
        <v>0</v>
      </c>
      <c r="G15" s="4">
        <f t="shared" si="24"/>
        <v>0</v>
      </c>
      <c r="H15" s="4">
        <f t="shared" si="24"/>
        <v>0</v>
      </c>
      <c r="I15" s="4">
        <f t="shared" si="24"/>
        <v>0</v>
      </c>
      <c r="J15" s="4">
        <f t="shared" si="24"/>
        <v>0</v>
      </c>
      <c r="K15" s="4">
        <f t="shared" si="24"/>
        <v>0</v>
      </c>
      <c r="L15" s="4">
        <f t="shared" si="24"/>
        <v>2400</v>
      </c>
      <c r="M15" s="4">
        <f t="shared" si="24"/>
        <v>0</v>
      </c>
      <c r="N15" s="4">
        <f t="shared" si="24"/>
        <v>0</v>
      </c>
      <c r="O15" s="4">
        <f t="shared" si="24"/>
        <v>0</v>
      </c>
    </row>
    <row r="16" spans="1:15" x14ac:dyDescent="0.45">
      <c r="A16" s="2" t="s">
        <v>0</v>
      </c>
      <c r="B16" s="3">
        <f t="shared" ref="B16:O16" si="25">SUM(B10:B13)</f>
        <v>0</v>
      </c>
      <c r="C16" s="3">
        <f t="shared" si="25"/>
        <v>0</v>
      </c>
      <c r="D16" s="3">
        <f t="shared" si="25"/>
        <v>11900</v>
      </c>
      <c r="E16" s="3">
        <f t="shared" si="25"/>
        <v>0</v>
      </c>
      <c r="F16" s="3">
        <f t="shared" si="25"/>
        <v>4000</v>
      </c>
      <c r="G16" s="3">
        <f t="shared" si="25"/>
        <v>3900</v>
      </c>
      <c r="H16" s="3">
        <f t="shared" si="25"/>
        <v>0</v>
      </c>
      <c r="I16" s="3">
        <f t="shared" si="25"/>
        <v>0</v>
      </c>
      <c r="J16" s="3">
        <f t="shared" si="25"/>
        <v>11900</v>
      </c>
      <c r="K16" s="3">
        <f t="shared" si="25"/>
        <v>4000</v>
      </c>
      <c r="L16" s="3">
        <f t="shared" si="25"/>
        <v>0</v>
      </c>
      <c r="M16" s="3">
        <f t="shared" si="25"/>
        <v>3900</v>
      </c>
      <c r="N16" s="3">
        <f t="shared" si="25"/>
        <v>0</v>
      </c>
      <c r="O16" s="3">
        <f t="shared" si="25"/>
        <v>0</v>
      </c>
    </row>
    <row r="18" spans="1:15" x14ac:dyDescent="0.45">
      <c r="A18" s="11" t="s">
        <v>5</v>
      </c>
      <c r="B18" s="10">
        <v>2026</v>
      </c>
      <c r="C18" s="10">
        <f>B18+1</f>
        <v>2027</v>
      </c>
      <c r="D18" s="10">
        <f t="shared" ref="D18:I18" si="26">C18+1</f>
        <v>2028</v>
      </c>
      <c r="E18" s="10">
        <f t="shared" si="26"/>
        <v>2029</v>
      </c>
      <c r="F18" s="10">
        <f t="shared" si="26"/>
        <v>2030</v>
      </c>
      <c r="G18" s="10">
        <f t="shared" si="26"/>
        <v>2031</v>
      </c>
      <c r="H18" s="10">
        <f t="shared" si="26"/>
        <v>2032</v>
      </c>
      <c r="I18" s="10">
        <f t="shared" si="26"/>
        <v>2033</v>
      </c>
      <c r="J18" s="10">
        <f t="shared" ref="J18:M18" si="27">I18+1</f>
        <v>2034</v>
      </c>
      <c r="K18" s="10">
        <f t="shared" si="27"/>
        <v>2035</v>
      </c>
      <c r="L18" s="10">
        <f t="shared" si="27"/>
        <v>2036</v>
      </c>
      <c r="M18" s="10">
        <f t="shared" si="27"/>
        <v>2037</v>
      </c>
      <c r="N18" s="10">
        <f t="shared" ref="N18:O18" si="28">M18+1</f>
        <v>2038</v>
      </c>
      <c r="O18" s="10">
        <f t="shared" si="28"/>
        <v>2039</v>
      </c>
    </row>
    <row r="19" spans="1:15" outlineLevel="1" x14ac:dyDescent="0.45">
      <c r="A19" s="2" t="str">
        <f t="shared" ref="A19:A24" si="29">A2</f>
        <v>Dach</v>
      </c>
      <c r="B19" s="3">
        <f t="shared" ref="B19:O19" si="30">IF(COUNTIF($H2:$I2,B$18)&gt;0,$B2,0)</f>
        <v>0</v>
      </c>
      <c r="C19" s="3">
        <f t="shared" si="30"/>
        <v>0</v>
      </c>
      <c r="D19" s="3">
        <f t="shared" si="30"/>
        <v>0</v>
      </c>
      <c r="E19" s="3">
        <f t="shared" si="30"/>
        <v>0</v>
      </c>
      <c r="F19" s="3">
        <f t="shared" si="30"/>
        <v>0</v>
      </c>
      <c r="G19" s="3">
        <f t="shared" si="30"/>
        <v>0</v>
      </c>
      <c r="H19" s="3">
        <f t="shared" si="30"/>
        <v>0</v>
      </c>
      <c r="I19" s="3">
        <f t="shared" si="30"/>
        <v>0</v>
      </c>
      <c r="J19" s="3">
        <f t="shared" si="30"/>
        <v>0</v>
      </c>
      <c r="K19" s="3">
        <f t="shared" si="30"/>
        <v>0</v>
      </c>
      <c r="L19" s="3">
        <f t="shared" si="30"/>
        <v>0</v>
      </c>
      <c r="M19" s="3">
        <f t="shared" si="30"/>
        <v>0</v>
      </c>
      <c r="N19" s="3">
        <f t="shared" si="30"/>
        <v>0</v>
      </c>
      <c r="O19" s="3">
        <f t="shared" si="30"/>
        <v>0</v>
      </c>
    </row>
    <row r="20" spans="1:15" outlineLevel="1" x14ac:dyDescent="0.45">
      <c r="A20" s="2" t="str">
        <f t="shared" si="29"/>
        <v>Heizung</v>
      </c>
      <c r="B20" s="3">
        <f t="shared" ref="B20:O20" si="31">IF(COUNTIF($H3:$I3,B$18)&gt;0,$B3,0)</f>
        <v>0</v>
      </c>
      <c r="C20" s="3">
        <f t="shared" si="31"/>
        <v>0</v>
      </c>
      <c r="D20" s="3">
        <f t="shared" si="31"/>
        <v>0</v>
      </c>
      <c r="E20" s="3">
        <f t="shared" si="31"/>
        <v>0</v>
      </c>
      <c r="F20" s="3">
        <f t="shared" si="31"/>
        <v>0</v>
      </c>
      <c r="G20" s="3">
        <f t="shared" si="31"/>
        <v>0</v>
      </c>
      <c r="H20" s="3">
        <f t="shared" si="31"/>
        <v>0</v>
      </c>
      <c r="I20" s="3">
        <f t="shared" si="31"/>
        <v>0</v>
      </c>
      <c r="J20" s="3">
        <f t="shared" si="31"/>
        <v>0</v>
      </c>
      <c r="K20" s="3">
        <f t="shared" si="31"/>
        <v>30000</v>
      </c>
      <c r="L20" s="3">
        <f t="shared" si="31"/>
        <v>0</v>
      </c>
      <c r="M20" s="3">
        <f t="shared" si="31"/>
        <v>0</v>
      </c>
      <c r="N20" s="3">
        <f t="shared" si="31"/>
        <v>0</v>
      </c>
      <c r="O20" s="3">
        <f t="shared" si="31"/>
        <v>0</v>
      </c>
    </row>
    <row r="21" spans="1:15" outlineLevel="1" x14ac:dyDescent="0.45">
      <c r="A21" s="2" t="str">
        <f t="shared" si="29"/>
        <v>Fahrstuhl</v>
      </c>
      <c r="B21" s="3">
        <f t="shared" ref="B21:O21" si="32">IF(COUNTIF($H4:$I4,B$18)&gt;0,$B4,0)</f>
        <v>0</v>
      </c>
      <c r="C21" s="3">
        <f t="shared" si="32"/>
        <v>0</v>
      </c>
      <c r="D21" s="3">
        <f t="shared" si="32"/>
        <v>0</v>
      </c>
      <c r="E21" s="3">
        <f t="shared" si="32"/>
        <v>0</v>
      </c>
      <c r="F21" s="3">
        <f t="shared" si="32"/>
        <v>0</v>
      </c>
      <c r="G21" s="3">
        <f t="shared" si="32"/>
        <v>0</v>
      </c>
      <c r="H21" s="3">
        <f t="shared" si="32"/>
        <v>0</v>
      </c>
      <c r="I21" s="3">
        <f t="shared" si="32"/>
        <v>30000</v>
      </c>
      <c r="J21" s="3">
        <f t="shared" si="32"/>
        <v>0</v>
      </c>
      <c r="K21" s="3">
        <f t="shared" si="32"/>
        <v>0</v>
      </c>
      <c r="L21" s="3">
        <f t="shared" si="32"/>
        <v>0</v>
      </c>
      <c r="M21" s="3">
        <f t="shared" si="32"/>
        <v>0</v>
      </c>
      <c r="N21" s="3">
        <f t="shared" si="32"/>
        <v>0</v>
      </c>
      <c r="O21" s="3">
        <f t="shared" si="32"/>
        <v>0</v>
      </c>
    </row>
    <row r="22" spans="1:15" outlineLevel="1" x14ac:dyDescent="0.45">
      <c r="A22" s="2" t="str">
        <f t="shared" si="29"/>
        <v>Tor 1</v>
      </c>
      <c r="B22" s="3">
        <f t="shared" ref="B22:O22" si="33">IF(COUNTIF($H5:$I5,B$18)&gt;0,$B5,0)</f>
        <v>0</v>
      </c>
      <c r="C22" s="3">
        <f t="shared" si="33"/>
        <v>0</v>
      </c>
      <c r="D22" s="3">
        <f t="shared" si="33"/>
        <v>0</v>
      </c>
      <c r="E22" s="3">
        <f t="shared" si="33"/>
        <v>0</v>
      </c>
      <c r="F22" s="3">
        <f t="shared" si="33"/>
        <v>0</v>
      </c>
      <c r="G22" s="3">
        <f t="shared" si="33"/>
        <v>0</v>
      </c>
      <c r="H22" s="3">
        <f t="shared" si="33"/>
        <v>0</v>
      </c>
      <c r="I22" s="3">
        <f t="shared" si="33"/>
        <v>12000</v>
      </c>
      <c r="J22" s="3">
        <f t="shared" si="33"/>
        <v>0</v>
      </c>
      <c r="K22" s="3">
        <f t="shared" si="33"/>
        <v>0</v>
      </c>
      <c r="L22" s="3">
        <f t="shared" si="33"/>
        <v>0</v>
      </c>
      <c r="M22" s="3">
        <f t="shared" si="33"/>
        <v>0</v>
      </c>
      <c r="N22" s="3">
        <f t="shared" si="33"/>
        <v>0</v>
      </c>
      <c r="O22" s="3">
        <f t="shared" si="33"/>
        <v>0</v>
      </c>
    </row>
    <row r="23" spans="1:15" outlineLevel="1" x14ac:dyDescent="0.45">
      <c r="A23" s="2" t="str">
        <f t="shared" si="29"/>
        <v>Tor 2</v>
      </c>
      <c r="B23" s="3">
        <f t="shared" ref="B23:O23" si="34">IF(COUNTIF($H6:$I6,B$18)&gt;0,$B6,0)</f>
        <v>0</v>
      </c>
      <c r="C23" s="3">
        <f t="shared" si="34"/>
        <v>0</v>
      </c>
      <c r="D23" s="3">
        <f t="shared" si="34"/>
        <v>0</v>
      </c>
      <c r="E23" s="3">
        <f t="shared" si="34"/>
        <v>0</v>
      </c>
      <c r="F23" s="3">
        <f t="shared" si="34"/>
        <v>0</v>
      </c>
      <c r="G23" s="3">
        <f t="shared" si="34"/>
        <v>0</v>
      </c>
      <c r="H23" s="3">
        <f t="shared" si="34"/>
        <v>0</v>
      </c>
      <c r="I23" s="3">
        <f t="shared" si="34"/>
        <v>0</v>
      </c>
      <c r="J23" s="3">
        <f t="shared" si="34"/>
        <v>0</v>
      </c>
      <c r="K23" s="3">
        <f t="shared" si="34"/>
        <v>0</v>
      </c>
      <c r="L23" s="3">
        <f t="shared" si="34"/>
        <v>0</v>
      </c>
      <c r="M23" s="3">
        <f t="shared" si="34"/>
        <v>0</v>
      </c>
      <c r="N23" s="3">
        <f t="shared" si="34"/>
        <v>12000</v>
      </c>
      <c r="O23" s="3">
        <f t="shared" si="34"/>
        <v>0</v>
      </c>
    </row>
    <row r="24" spans="1:15" outlineLevel="1" x14ac:dyDescent="0.45">
      <c r="A24" s="1" t="str">
        <f t="shared" si="29"/>
        <v>Tor 3</v>
      </c>
      <c r="B24" s="4">
        <f t="shared" ref="B24:O24" si="35">IF(COUNTIF($H7:$I7,B$18)&gt;0,$B7,0)</f>
        <v>0</v>
      </c>
      <c r="C24" s="4">
        <f t="shared" si="35"/>
        <v>0</v>
      </c>
      <c r="D24" s="4">
        <f t="shared" si="35"/>
        <v>0</v>
      </c>
      <c r="E24" s="4">
        <f t="shared" si="35"/>
        <v>0</v>
      </c>
      <c r="F24" s="4">
        <f t="shared" si="35"/>
        <v>0</v>
      </c>
      <c r="G24" s="4">
        <f t="shared" si="35"/>
        <v>0</v>
      </c>
      <c r="H24" s="4">
        <f t="shared" si="35"/>
        <v>0</v>
      </c>
      <c r="I24" s="4">
        <f t="shared" si="35"/>
        <v>0</v>
      </c>
      <c r="J24" s="4">
        <f t="shared" si="35"/>
        <v>0</v>
      </c>
      <c r="K24" s="4">
        <f t="shared" si="35"/>
        <v>0</v>
      </c>
      <c r="L24" s="4">
        <f t="shared" si="35"/>
        <v>0</v>
      </c>
      <c r="M24" s="4">
        <f t="shared" si="35"/>
        <v>0</v>
      </c>
      <c r="N24" s="4">
        <f t="shared" si="35"/>
        <v>0</v>
      </c>
      <c r="O24" s="4">
        <f t="shared" si="35"/>
        <v>0</v>
      </c>
    </row>
    <row r="25" spans="1:15" x14ac:dyDescent="0.45">
      <c r="A25" s="2" t="s">
        <v>0</v>
      </c>
      <c r="B25" s="3">
        <f t="shared" ref="B25:O25" si="36">SUM(B19:B22)</f>
        <v>0</v>
      </c>
      <c r="C25" s="3">
        <f t="shared" si="36"/>
        <v>0</v>
      </c>
      <c r="D25" s="3">
        <f t="shared" si="36"/>
        <v>0</v>
      </c>
      <c r="E25" s="3">
        <f t="shared" si="36"/>
        <v>0</v>
      </c>
      <c r="F25" s="3">
        <f t="shared" si="36"/>
        <v>0</v>
      </c>
      <c r="G25" s="3">
        <f t="shared" si="36"/>
        <v>0</v>
      </c>
      <c r="H25" s="3">
        <f t="shared" si="36"/>
        <v>0</v>
      </c>
      <c r="I25" s="3">
        <f t="shared" si="36"/>
        <v>42000</v>
      </c>
      <c r="J25" s="3">
        <f t="shared" si="36"/>
        <v>0</v>
      </c>
      <c r="K25" s="3">
        <f t="shared" si="36"/>
        <v>30000</v>
      </c>
      <c r="L25" s="3">
        <f t="shared" si="36"/>
        <v>0</v>
      </c>
      <c r="M25" s="3">
        <f t="shared" si="36"/>
        <v>0</v>
      </c>
      <c r="N25" s="3">
        <f t="shared" si="36"/>
        <v>0</v>
      </c>
      <c r="O25" s="3">
        <f t="shared" si="36"/>
        <v>0</v>
      </c>
    </row>
    <row r="27" spans="1:15" x14ac:dyDescent="0.45">
      <c r="A27" s="16" t="s">
        <v>14</v>
      </c>
      <c r="B27" s="17">
        <v>2026</v>
      </c>
      <c r="C27" s="17">
        <f>B27+1</f>
        <v>2027</v>
      </c>
      <c r="D27" s="17">
        <f t="shared" ref="D27:O27" si="37">C27+1</f>
        <v>2028</v>
      </c>
      <c r="E27" s="17">
        <f t="shared" si="37"/>
        <v>2029</v>
      </c>
      <c r="F27" s="17">
        <f t="shared" si="37"/>
        <v>2030</v>
      </c>
      <c r="G27" s="17">
        <f t="shared" si="37"/>
        <v>2031</v>
      </c>
      <c r="H27" s="17">
        <f t="shared" si="37"/>
        <v>2032</v>
      </c>
      <c r="I27" s="17">
        <f t="shared" si="37"/>
        <v>2033</v>
      </c>
      <c r="J27" s="17">
        <f t="shared" si="37"/>
        <v>2034</v>
      </c>
      <c r="K27" s="17">
        <f t="shared" si="37"/>
        <v>2035</v>
      </c>
      <c r="L27" s="17">
        <f t="shared" si="37"/>
        <v>2036</v>
      </c>
      <c r="M27" s="17">
        <f t="shared" si="37"/>
        <v>2037</v>
      </c>
      <c r="N27" s="17">
        <f t="shared" si="37"/>
        <v>2038</v>
      </c>
      <c r="O27" s="17">
        <f t="shared" si="37"/>
        <v>2039</v>
      </c>
    </row>
    <row r="28" spans="1:15" x14ac:dyDescent="0.45">
      <c r="A28" s="11" t="s">
        <v>20</v>
      </c>
      <c r="B28" s="10">
        <f>B27-$F$2</f>
        <v>18</v>
      </c>
      <c r="C28" s="10">
        <f t="shared" ref="C28:O28" si="38">C27-$F$2</f>
        <v>19</v>
      </c>
      <c r="D28" s="10">
        <f t="shared" si="38"/>
        <v>20</v>
      </c>
      <c r="E28" s="10">
        <f t="shared" si="38"/>
        <v>21</v>
      </c>
      <c r="F28" s="10">
        <f t="shared" si="38"/>
        <v>22</v>
      </c>
      <c r="G28" s="10">
        <f t="shared" si="38"/>
        <v>23</v>
      </c>
      <c r="H28" s="10">
        <f t="shared" si="38"/>
        <v>24</v>
      </c>
      <c r="I28" s="10">
        <f t="shared" si="38"/>
        <v>25</v>
      </c>
      <c r="J28" s="10">
        <f t="shared" si="38"/>
        <v>26</v>
      </c>
      <c r="K28" s="10">
        <f t="shared" si="38"/>
        <v>27</v>
      </c>
      <c r="L28" s="10">
        <f t="shared" si="38"/>
        <v>28</v>
      </c>
      <c r="M28" s="10">
        <f t="shared" si="38"/>
        <v>29</v>
      </c>
      <c r="N28" s="10">
        <f t="shared" si="38"/>
        <v>30</v>
      </c>
      <c r="O28" s="10">
        <f t="shared" si="38"/>
        <v>31</v>
      </c>
    </row>
    <row r="29" spans="1:15" x14ac:dyDescent="0.45">
      <c r="A29" s="2" t="s">
        <v>26</v>
      </c>
      <c r="B29" s="3">
        <f t="shared" ref="B29:O29" si="39">(B16+B25)/1000</f>
        <v>0</v>
      </c>
      <c r="C29" s="3">
        <f t="shared" si="39"/>
        <v>0</v>
      </c>
      <c r="D29" s="3">
        <f t="shared" si="39"/>
        <v>11.9</v>
      </c>
      <c r="E29" s="3">
        <f t="shared" si="39"/>
        <v>0</v>
      </c>
      <c r="F29" s="3">
        <f t="shared" si="39"/>
        <v>4</v>
      </c>
      <c r="G29" s="3">
        <f t="shared" si="39"/>
        <v>3.9</v>
      </c>
      <c r="H29" s="3">
        <f t="shared" si="39"/>
        <v>0</v>
      </c>
      <c r="I29" s="3">
        <f t="shared" si="39"/>
        <v>42</v>
      </c>
      <c r="J29" s="3">
        <f t="shared" si="39"/>
        <v>11.9</v>
      </c>
      <c r="K29" s="3">
        <f t="shared" si="39"/>
        <v>34</v>
      </c>
      <c r="L29" s="3">
        <f t="shared" si="39"/>
        <v>0</v>
      </c>
      <c r="M29" s="3">
        <f t="shared" si="39"/>
        <v>3.9</v>
      </c>
      <c r="N29" s="3">
        <f t="shared" si="39"/>
        <v>0</v>
      </c>
      <c r="O29" s="3">
        <f t="shared" si="39"/>
        <v>0</v>
      </c>
    </row>
    <row r="30" spans="1:15" x14ac:dyDescent="0.45">
      <c r="A30" s="2" t="s">
        <v>27</v>
      </c>
      <c r="B30" s="3">
        <f>AVEDEV(B29:C29)*2/3</f>
        <v>0</v>
      </c>
      <c r="C30" s="3">
        <f>AVERAGE(B29:D29)</f>
        <v>3.9666666666666668</v>
      </c>
      <c r="D30" s="3">
        <f t="shared" ref="D30:N30" si="40">AVERAGE(C29:E29)</f>
        <v>3.9666666666666668</v>
      </c>
      <c r="E30" s="3">
        <f t="shared" si="40"/>
        <v>5.3</v>
      </c>
      <c r="F30" s="3">
        <f t="shared" si="40"/>
        <v>2.6333333333333333</v>
      </c>
      <c r="G30" s="3">
        <f t="shared" si="40"/>
        <v>2.6333333333333333</v>
      </c>
      <c r="H30" s="3">
        <f t="shared" si="40"/>
        <v>15.299999999999999</v>
      </c>
      <c r="I30" s="3">
        <f t="shared" si="40"/>
        <v>17.966666666666665</v>
      </c>
      <c r="J30" s="3">
        <f t="shared" si="40"/>
        <v>29.3</v>
      </c>
      <c r="K30" s="3">
        <f t="shared" si="40"/>
        <v>15.299999999999999</v>
      </c>
      <c r="L30" s="3">
        <f t="shared" si="40"/>
        <v>12.633333333333333</v>
      </c>
      <c r="M30" s="3">
        <f t="shared" si="40"/>
        <v>1.3</v>
      </c>
      <c r="N30" s="3">
        <f t="shared" si="40"/>
        <v>1.3</v>
      </c>
      <c r="O30" s="3">
        <f>(O17+O26)/1000</f>
        <v>0</v>
      </c>
    </row>
    <row r="31" spans="1:15" x14ac:dyDescent="0.45">
      <c r="A31" s="1" t="s">
        <v>34</v>
      </c>
      <c r="B31" s="4">
        <v>0</v>
      </c>
      <c r="C31" s="4">
        <v>0</v>
      </c>
      <c r="D31" s="4">
        <v>2</v>
      </c>
      <c r="E31" s="4">
        <v>2</v>
      </c>
      <c r="F31" s="10">
        <v>2</v>
      </c>
      <c r="G31" s="10">
        <v>4</v>
      </c>
      <c r="H31" s="4">
        <v>4</v>
      </c>
      <c r="I31" s="4">
        <v>12</v>
      </c>
      <c r="J31" s="4">
        <v>18</v>
      </c>
      <c r="K31" s="4">
        <v>18</v>
      </c>
      <c r="L31" s="4">
        <v>14</v>
      </c>
      <c r="M31" s="4">
        <v>8</v>
      </c>
      <c r="N31" s="4">
        <v>6</v>
      </c>
      <c r="O31" s="4">
        <v>2</v>
      </c>
    </row>
    <row r="32" spans="1:15" x14ac:dyDescent="0.45">
      <c r="A32" s="2" t="s">
        <v>19</v>
      </c>
      <c r="B32" s="3">
        <f>50+B31-B30</f>
        <v>50</v>
      </c>
      <c r="C32" s="3">
        <f t="shared" ref="C32:O32" si="41">B32+C31-C30</f>
        <v>46.033333333333331</v>
      </c>
      <c r="D32" s="3">
        <f t="shared" si="41"/>
        <v>44.066666666666663</v>
      </c>
      <c r="E32" s="3">
        <f t="shared" si="41"/>
        <v>40.766666666666666</v>
      </c>
      <c r="F32" s="3">
        <f t="shared" si="41"/>
        <v>40.133333333333333</v>
      </c>
      <c r="G32" s="3">
        <f t="shared" si="41"/>
        <v>41.5</v>
      </c>
      <c r="H32" s="3">
        <f t="shared" si="41"/>
        <v>30.200000000000003</v>
      </c>
      <c r="I32" s="3">
        <f t="shared" si="41"/>
        <v>24.233333333333338</v>
      </c>
      <c r="J32" s="3">
        <f t="shared" si="41"/>
        <v>12.933333333333334</v>
      </c>
      <c r="K32" s="3">
        <f t="shared" si="41"/>
        <v>15.633333333333335</v>
      </c>
      <c r="L32" s="3">
        <f t="shared" si="41"/>
        <v>17</v>
      </c>
      <c r="M32" s="3">
        <f t="shared" si="41"/>
        <v>23.7</v>
      </c>
      <c r="N32" s="3">
        <f t="shared" si="41"/>
        <v>28.4</v>
      </c>
      <c r="O32" s="3">
        <f t="shared" si="41"/>
        <v>30.4</v>
      </c>
    </row>
    <row r="33" spans="1:15" x14ac:dyDescent="0.45">
      <c r="A33" s="2" t="s">
        <v>25</v>
      </c>
      <c r="B33" s="18" t="s">
        <v>31</v>
      </c>
      <c r="C33" s="19"/>
      <c r="D33" s="19"/>
      <c r="E33" s="19"/>
      <c r="F33" s="19"/>
      <c r="G33" s="20"/>
      <c r="H33" s="21" t="s">
        <v>32</v>
      </c>
      <c r="I33" s="22"/>
      <c r="J33" s="22"/>
      <c r="K33" s="23"/>
      <c r="L33" s="24" t="s">
        <v>33</v>
      </c>
      <c r="M33" s="25"/>
      <c r="N33" s="25"/>
      <c r="O33" s="26"/>
    </row>
    <row r="34" spans="1:15" x14ac:dyDescent="0.45">
      <c r="A34" s="2" t="s">
        <v>21</v>
      </c>
      <c r="G34" s="27" t="s">
        <v>22</v>
      </c>
      <c r="H34" s="28"/>
      <c r="I34" s="28"/>
      <c r="J34" s="28"/>
      <c r="K34" s="29"/>
    </row>
  </sheetData>
  <mergeCells count="4">
    <mergeCell ref="B33:G33"/>
    <mergeCell ref="H33:K33"/>
    <mergeCell ref="L33:O33"/>
    <mergeCell ref="G34:K34"/>
  </mergeCells>
  <phoneticPr fontId="1" type="noConversion"/>
  <conditionalFormatting sqref="B29:O30">
    <cfRule type="colorScale" priority="2">
      <colorScale>
        <cfvo type="min"/>
        <cfvo type="max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Rücklage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2026-03-23T06:20:54Z</dcterms:created>
  <dcterms:modified xsi:type="dcterms:W3CDTF">2026-03-23T06:21:36Z</dcterms:modified>
</cp:coreProperties>
</file>